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одажи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<sst xmlns="http://schemas.openxmlformats.org/spreadsheetml/2006/main" count="35" uniqueCount="27">
  <si>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ТАБЛА · СУММЕСЛИ, СУММЕСЛИМН и СЧЁТЕСЛИ · версия 1.0 от 10.08.2026</t>
  </si>
  <si>
    <t>Заполняйте только жёлтые ячейки.</t>
  </si>
  <si>
    <t>Разборы Excel:</t>
  </si>
  <si>
    <t>Telegram</t>
  </si>
  <si>
    <t>MAX</t>
  </si>
  <si>
    <t>Дата</t>
  </si>
  <si>
    <t>Город</t>
  </si>
  <si>
    <t>Товар</t>
  </si>
  <si>
    <t>Кол-во</t>
  </si>
  <si>
    <t>Сумма</t>
  </si>
  <si>
    <t>Москва</t>
  </si>
  <si>
    <t>Кресло Ergo</t>
  </si>
  <si>
    <t>Питер</t>
  </si>
  <si>
    <t>Стол Loft</t>
  </si>
  <si>
    <t>Полка Nord</t>
  </si>
  <si>
    <t>Казань</t>
  </si>
  <si>
    <t>Шкаф Kvadrat</t>
  </si>
  <si>
    <t>Лампа Lumo</t>
  </si>
  <si>
    <t>ПРИМЕРЫ</t>
  </si>
  <si>
    <t>сумма по одному условию</t>
  </si>
  <si>
    <t>условие по самому диапазону: сложить крупные</t>
  </si>
  <si>
    <t>два условия сразу</t>
  </si>
  <si>
    <t>диапазон дат: два условия по одному столбцу</t>
  </si>
  <si>
    <t>сколько строк подходит</t>
  </si>
  <si>
    <t>счёт по двум условиям</t>
  </si>
  <si>
    <t>подстановочный знак: всё, что начинается на «Лампа»</t>
  </si>
  <si>
    <t>среднее по условию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</si>
</sst>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</fills>
  <borders count="3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showGridLines="0" tabSelected="1" workbookViewId="0"/>
  </sheetViews>
  <sheetFormatPr defaultRowHeight="15"/>
  <cols>
    <col min="1" max="1" width="3.7109375" customWidth="1"/>
    <col min="2" max="3" width="12.7109375" customWidth="1"/>
    <col min="4" max="4" width="18.7109375" customWidth="1"/>
    <col min="5" max="5" width="10.7109375" customWidth="1"/>
    <col min="6" max="6" width="12.7109375" customWidth="1"/>
    <col min="7" max="7" width="3.7109375" customWidth="1"/>
    <col min="8" max="8" width="46.7109375" customWidth="1"/>
    <col min="9" max="9" width="16.7109375" customWidth="1"/>
    <col min="10" max="10" width="4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H3" s="4" t="s">
        <v>18</v>
      </c>
    </row>
    <row r="4" spans="2:16" ht="22" customHeight="1"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2:16">
      <c r="B5" s="6">
        <v>46206</v>
      </c>
      <c r="C5" s="7" t="s">
        <v>10</v>
      </c>
      <c r="D5" s="8" t="s">
        <v>11</v>
      </c>
      <c r="E5" s="9">
        <v>4</v>
      </c>
      <c r="F5" s="10">
        <f>E5*18400</f>
        <v>0</v>
      </c>
      <c r="H5" s="10">
        <f>SUMIF(C5:C12,"Москва",F5:F12)</f>
        <v>0</v>
      </c>
      <c r="J5" s="11" t="s">
        <v>19</v>
      </c>
    </row>
    <row r="6" spans="2:16">
      <c r="B6" s="6">
        <v>46215</v>
      </c>
      <c r="C6" s="7" t="s">
        <v>12</v>
      </c>
      <c r="D6" s="8" t="s">
        <v>13</v>
      </c>
      <c r="E6" s="9">
        <v>2</v>
      </c>
      <c r="F6" s="10">
        <f>E6*24900</f>
        <v>0</v>
      </c>
      <c r="H6" s="10">
        <f>SUMIF(F5:F12,"&gt;100000")</f>
        <v>0</v>
      </c>
      <c r="J6" s="11" t="s">
        <v>20</v>
      </c>
    </row>
    <row r="7" spans="2:16">
      <c r="B7" s="6">
        <v>46229</v>
      </c>
      <c r="C7" s="7" t="s">
        <v>10</v>
      </c>
      <c r="D7" s="8" t="s">
        <v>14</v>
      </c>
      <c r="E7" s="9">
        <v>10</v>
      </c>
      <c r="F7" s="10">
        <f>E7*6200</f>
        <v>0</v>
      </c>
      <c r="H7" s="10">
        <f>SUMIFS(F5:F12,C5:C12,"Москва",D5:D12,"Лампа Lumo")</f>
        <v>0</v>
      </c>
      <c r="J7" s="11" t="s">
        <v>21</v>
      </c>
    </row>
    <row r="8" spans="2:16">
      <c r="B8" s="6">
        <v>46239</v>
      </c>
      <c r="C8" s="7" t="s">
        <v>15</v>
      </c>
      <c r="D8" s="8" t="s">
        <v>16</v>
      </c>
      <c r="E8" s="9">
        <v>1</v>
      </c>
      <c r="F8" s="10">
        <f>E8*31750</f>
        <v>0</v>
      </c>
      <c r="H8" s="10">
        <f>SUMIFS(F5:F12,B5:B12,"&gt;="&amp;DATE(2026,8,1),B5:B12,"&lt;="&amp;DATE(2026,8,31))</f>
        <v>0</v>
      </c>
      <c r="J8" s="11" t="s">
        <v>22</v>
      </c>
    </row>
    <row r="9" spans="2:16">
      <c r="B9" s="6">
        <v>46248</v>
      </c>
      <c r="C9" s="7" t="s">
        <v>10</v>
      </c>
      <c r="D9" s="8" t="s">
        <v>17</v>
      </c>
      <c r="E9" s="9">
        <v>12</v>
      </c>
      <c r="F9" s="10">
        <f>E9*2450</f>
        <v>0</v>
      </c>
      <c r="H9" s="9">
        <f>COUNTIF(C5:C12,"Москва")</f>
        <v>0</v>
      </c>
      <c r="J9" s="11" t="s">
        <v>23</v>
      </c>
    </row>
    <row r="10" spans="2:16">
      <c r="B10" s="6">
        <v>46256</v>
      </c>
      <c r="C10" s="7" t="s">
        <v>12</v>
      </c>
      <c r="D10" s="8" t="s">
        <v>11</v>
      </c>
      <c r="E10" s="9">
        <v>3</v>
      </c>
      <c r="F10" s="10">
        <f>E10*18400</f>
        <v>0</v>
      </c>
      <c r="H10" s="9">
        <f>COUNTIFS(C5:C12,"Москва",F5:F12,"&gt;50000")</f>
        <v>0</v>
      </c>
      <c r="J10" s="11" t="s">
        <v>24</v>
      </c>
    </row>
    <row r="11" spans="2:16">
      <c r="B11" s="6">
        <v>46266</v>
      </c>
      <c r="C11" s="7" t="s">
        <v>10</v>
      </c>
      <c r="D11" s="8" t="s">
        <v>13</v>
      </c>
      <c r="E11" s="9">
        <v>5</v>
      </c>
      <c r="F11" s="10">
        <f>E11*24900</f>
        <v>0</v>
      </c>
      <c r="H11" s="10">
        <f>SUMIF(D5:D12,"Лампа*",F5:F12)</f>
        <v>0</v>
      </c>
      <c r="J11" s="11" t="s">
        <v>25</v>
      </c>
    </row>
    <row r="12" spans="2:16">
      <c r="B12" s="6">
        <v>46280</v>
      </c>
      <c r="C12" s="7" t="s">
        <v>15</v>
      </c>
      <c r="D12" s="8" t="s">
        <v>14</v>
      </c>
      <c r="E12" s="9">
        <v>8</v>
      </c>
      <c r="F12" s="10">
        <f>E12*6200</f>
        <v>0</v>
      </c>
      <c r="H12" s="10">
        <f>AVERAGEIF(C5:C12,"Москва",F5:F12)</f>
        <v>0</v>
      </c>
      <c r="J12" s="11" t="s">
        <v>26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Продажи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СУММЕСЛИ, СУММЕСЛИМН и СЧЁТЕСЛИ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Функции</cp:category>
</cp:coreProperties>
</file>