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Смета" sheetId="1" r:id="rId1"/>
  </sheets>
  <calcPr calcId="124519" fullCalcOnLoad="1"/>
</workbook>
</file>

<file path=xl/sharedStrings.xml><?xml version="1.0" encoding="utf-8"?>
<sst xmlns="http://schemas.openxmlformats.org/spreadsheetml/2006/main" count="67" uniqueCount="51">
  <si>
    <t>ТАБЛА · Смета на строительство дома · версия 1.0 от 10.08.2026</t>
  </si>
  <si>
    <t>Жёлтые ячейки — ваши. Стоимость и сводка по этапам считаются сами.</t>
  </si>
  <si>
    <t>Разборы Excel:</t>
  </si>
  <si>
    <t>Telegram</t>
  </si>
  <si>
    <t>MAX</t>
  </si>
  <si>
    <t>Объект</t>
  </si>
  <si>
    <t>Жилой дом, 120 м², каркас</t>
  </si>
  <si>
    <t>Заказчик</t>
  </si>
  <si>
    <t>Иванов Иван Иванович</t>
  </si>
  <si>
    <t>Дата сметы</t>
  </si>
  <si>
    <t>Запас на непредвиденное, %</t>
  </si>
  <si>
    <t>РАСЧЁТ ПО ПОЗИЦИЯМ</t>
  </si>
  <si>
    <t>Этап</t>
  </si>
  <si>
    <t>Работа или материал</t>
  </si>
  <si>
    <t>Ед.</t>
  </si>
  <si>
    <t>Кол-во</t>
  </si>
  <si>
    <t>Цена работ, ₽</t>
  </si>
  <si>
    <t>Цена материалов, ₽</t>
  </si>
  <si>
    <t>Стоимость работ, ₽</t>
  </si>
  <si>
    <t>Стоимость материалов, ₽</t>
  </si>
  <si>
    <t>Итого, ₽</t>
  </si>
  <si>
    <t>Фундамент</t>
  </si>
  <si>
    <t>Разработка грунта под ленту</t>
  </si>
  <si>
    <t>м³</t>
  </si>
  <si>
    <t>Бетон В22,5 с укладкой</t>
  </si>
  <si>
    <t>Арматура А500С, 12 мм</t>
  </si>
  <si>
    <t>т</t>
  </si>
  <si>
    <t>Коробка</t>
  </si>
  <si>
    <t>Каркас стен, сборка</t>
  </si>
  <si>
    <t>м²</t>
  </si>
  <si>
    <t>Перекрытие по балкам</t>
  </si>
  <si>
    <t>Кровля</t>
  </si>
  <si>
    <t>Стропильная система</t>
  </si>
  <si>
    <t>Металлочерепица с монтажом</t>
  </si>
  <si>
    <t>Инженерные сети</t>
  </si>
  <si>
    <t>Электрика, черновой монтаж</t>
  </si>
  <si>
    <t>точка</t>
  </si>
  <si>
    <t>Водоснабжение и канализация</t>
  </si>
  <si>
    <t>Отделка</t>
  </si>
  <si>
    <t>Черновая отделка стен</t>
  </si>
  <si>
    <t>Итого работы:</t>
  </si>
  <si>
    <t>Итого материалы:</t>
  </si>
  <si>
    <t>Итого по смете:</t>
  </si>
  <si>
    <t>С запасом на непредвиденное:</t>
  </si>
  <si>
    <t>СВОДКА ПО ЭТАПАМ</t>
  </si>
  <si>
    <t>Доля материалов в смете, %</t>
  </si>
  <si>
    <t>Смета считается по позициям, а сводка по этапам — формулой СУММЕСЛИ по столбцу этапа. Поэтому этап пишется одинаково во всех строках: «Коробка» и «коробка» для формулы разные слова.</t>
  </si>
  <si>
    <t>Цена работ и цена материалов разведены по столбцам нарочно. Так видно, за что вы платите бригаде, а что покупаете сами, и легко сравнить два предложения подрядчиков.</t>
  </si>
  <si>
    <t>Запас на непредвиденное — это не «на всякий случай», а признание того, что смета на стройку всегда неполная. Десять процентов в примере — обычная практика, а не норматив.</t>
  </si>
  <si>
    <t>Цены в файле — пример, а не справочник. Государственных нормативов расценок мы сюда не подставляем: то, что стоит в вашем регионе, знает только ваш подрядчик.</t>
  </si>
  <si>
    <t>Строк тридцать. Если нужно больше, копируйте файл по частям стройки: смета на сто позиций читается хуже, чем три сметы по тридцать.</t>
  </si>
</sst>
</file>

<file path=xl/styles.xml><?xml version="1.0" encoding="utf-8"?>
<styleSheet xmlns="http://schemas.openxmlformats.org/spreadsheetml/2006/main">
  <numFmts count="3">
    <numFmt numFmtId="164" formatCode="dd.mm.yyyy"/>
    <numFmt numFmtId="165" formatCode="#,##0.##"/>
    <numFmt numFmtId="166" formatCode="#,##0.00"/>
  </numFmts>
  <fonts count="11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0"/>
      <color rgb="FF0E5A3C"/>
      <name val="Calibri"/>
      <family val="2"/>
      <scheme val="minor"/>
    </font>
    <font>
      <b/>
      <sz val="12"/>
      <color rgb="FF0E5A3C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0E5A3C"/>
        <bgColor indexed="64"/>
      </patternFill>
    </fill>
    <fill>
      <patternFill patternType="solid">
        <fgColor rgb="FFE6F0EA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164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6" fontId="8" fillId="4" borderId="3" xfId="0" applyNumberFormat="1" applyFont="1" applyFill="1" applyBorder="1" applyAlignment="1">
      <alignment horizontal="right" vertical="center"/>
    </xf>
    <xf numFmtId="0" fontId="9" fillId="4" borderId="2" xfId="0" applyFont="1" applyFill="1" applyBorder="1" applyAlignment="1">
      <alignment horizontal="center" vertical="center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1"/>
  <sheetViews>
    <sheetView showGridLines="0" tabSelected="1" workbookViewId="0"/>
  </sheetViews>
  <sheetFormatPr defaultRowHeight="15"/>
  <cols>
    <col min="1" max="1" width="3.7109375" customWidth="1"/>
    <col min="2" max="2" width="15.7109375" customWidth="1"/>
    <col min="3" max="3" width="34.7109375" customWidth="1"/>
    <col min="4" max="4" width="8.7109375" customWidth="1"/>
    <col min="5" max="5" width="10.7109375" customWidth="1"/>
    <col min="6" max="7" width="13.7109375" customWidth="1"/>
    <col min="8" max="10" width="14.7109375" customWidth="1"/>
    <col min="11" max="11" width="3.7109375" customWidth="1"/>
    <col min="12" max="12" width="52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4" spans="2:16">
      <c r="B4" s="4" t="s">
        <v>5</v>
      </c>
      <c r="C4" s="5" t="s">
        <v>6</v>
      </c>
      <c r="D4" s="5"/>
      <c r="E4" s="5"/>
      <c r="F4" s="5"/>
      <c r="G4" s="5"/>
      <c r="H4" s="5"/>
      <c r="I4" s="5"/>
      <c r="J4" s="5"/>
    </row>
    <row r="5" spans="2:16">
      <c r="B5" s="4" t="s">
        <v>7</v>
      </c>
      <c r="C5" s="5" t="s">
        <v>8</v>
      </c>
      <c r="D5" s="5"/>
      <c r="E5" s="5"/>
      <c r="F5" s="5"/>
      <c r="G5" s="5"/>
      <c r="H5" s="5"/>
      <c r="I5" s="5"/>
      <c r="J5" s="5"/>
    </row>
    <row r="6" spans="2:16">
      <c r="B6" s="4" t="s">
        <v>9</v>
      </c>
      <c r="C6" s="6">
        <v>46261</v>
      </c>
    </row>
    <row r="7" spans="2:16">
      <c r="B7" s="4" t="s">
        <v>10</v>
      </c>
      <c r="C7" s="7">
        <v>10</v>
      </c>
    </row>
    <row r="9" spans="2:16">
      <c r="B9" s="8" t="s">
        <v>11</v>
      </c>
    </row>
    <row r="10" spans="2:16">
      <c r="B10" s="9" t="s">
        <v>12</v>
      </c>
      <c r="C10" s="9" t="s">
        <v>13</v>
      </c>
      <c r="D10" s="9" t="s">
        <v>14</v>
      </c>
      <c r="E10" s="9" t="s">
        <v>15</v>
      </c>
      <c r="F10" s="9" t="s">
        <v>16</v>
      </c>
      <c r="G10" s="9" t="s">
        <v>17</v>
      </c>
      <c r="H10" s="9" t="s">
        <v>18</v>
      </c>
      <c r="I10" s="9" t="s">
        <v>19</v>
      </c>
      <c r="J10" s="9" t="s">
        <v>20</v>
      </c>
    </row>
    <row r="11" spans="2:16">
      <c r="B11" s="10" t="s">
        <v>21</v>
      </c>
      <c r="C11" s="10" t="s">
        <v>22</v>
      </c>
      <c r="D11" s="11" t="s">
        <v>23</v>
      </c>
      <c r="E11" s="12">
        <v>42</v>
      </c>
      <c r="F11" s="13">
        <v>850</v>
      </c>
      <c r="G11" s="13">
        <v>0</v>
      </c>
      <c r="H11" s="13">
        <f>IF(E11="","",ROUND(E11*F11,2))</f>
        <v>0</v>
      </c>
      <c r="I11" s="13">
        <f>IF(E11="","",ROUND(E11*G11,2))</f>
        <v>0</v>
      </c>
      <c r="J11" s="13">
        <f>IF(E11="","",ROUND(H11+I11,2))</f>
        <v>0</v>
      </c>
    </row>
    <row r="12" spans="2:16">
      <c r="B12" s="10" t="s">
        <v>21</v>
      </c>
      <c r="C12" s="10" t="s">
        <v>24</v>
      </c>
      <c r="D12" s="11" t="s">
        <v>23</v>
      </c>
      <c r="E12" s="12">
        <v>28</v>
      </c>
      <c r="F12" s="13">
        <v>2400</v>
      </c>
      <c r="G12" s="13">
        <v>5600</v>
      </c>
      <c r="H12" s="13">
        <f>IF(E12="","",ROUND(E12*F12,2))</f>
        <v>0</v>
      </c>
      <c r="I12" s="13">
        <f>IF(E12="","",ROUND(E12*G12,2))</f>
        <v>0</v>
      </c>
      <c r="J12" s="13">
        <f>IF(E12="","",ROUND(H12+I12,2))</f>
        <v>0</v>
      </c>
    </row>
    <row r="13" spans="2:16">
      <c r="B13" s="10" t="s">
        <v>21</v>
      </c>
      <c r="C13" s="10" t="s">
        <v>25</v>
      </c>
      <c r="D13" s="11" t="s">
        <v>26</v>
      </c>
      <c r="E13" s="12">
        <v>1.8</v>
      </c>
      <c r="F13" s="13">
        <v>12000</v>
      </c>
      <c r="G13" s="13">
        <v>68000</v>
      </c>
      <c r="H13" s="13">
        <f>IF(E13="","",ROUND(E13*F13,2))</f>
        <v>0</v>
      </c>
      <c r="I13" s="13">
        <f>IF(E13="","",ROUND(E13*G13,2))</f>
        <v>0</v>
      </c>
      <c r="J13" s="13">
        <f>IF(E13="","",ROUND(H13+I13,2))</f>
        <v>0</v>
      </c>
    </row>
    <row r="14" spans="2:16">
      <c r="B14" s="10" t="s">
        <v>27</v>
      </c>
      <c r="C14" s="10" t="s">
        <v>28</v>
      </c>
      <c r="D14" s="11" t="s">
        <v>29</v>
      </c>
      <c r="E14" s="12">
        <v>210</v>
      </c>
      <c r="F14" s="13">
        <v>1600</v>
      </c>
      <c r="G14" s="13">
        <v>2350</v>
      </c>
      <c r="H14" s="13">
        <f>IF(E14="","",ROUND(E14*F14,2))</f>
        <v>0</v>
      </c>
      <c r="I14" s="13">
        <f>IF(E14="","",ROUND(E14*G14,2))</f>
        <v>0</v>
      </c>
      <c r="J14" s="13">
        <f>IF(E14="","",ROUND(H14+I14,2))</f>
        <v>0</v>
      </c>
    </row>
    <row r="15" spans="2:16">
      <c r="B15" s="10" t="s">
        <v>27</v>
      </c>
      <c r="C15" s="10" t="s">
        <v>30</v>
      </c>
      <c r="D15" s="11" t="s">
        <v>29</v>
      </c>
      <c r="E15" s="12">
        <v>120</v>
      </c>
      <c r="F15" s="13">
        <v>1300</v>
      </c>
      <c r="G15" s="13">
        <v>1850</v>
      </c>
      <c r="H15" s="13">
        <f>IF(E15="","",ROUND(E15*F15,2))</f>
        <v>0</v>
      </c>
      <c r="I15" s="13">
        <f>IF(E15="","",ROUND(E15*G15,2))</f>
        <v>0</v>
      </c>
      <c r="J15" s="13">
        <f>IF(E15="","",ROUND(H15+I15,2))</f>
        <v>0</v>
      </c>
    </row>
    <row r="16" spans="2:16">
      <c r="B16" s="10" t="s">
        <v>31</v>
      </c>
      <c r="C16" s="10" t="s">
        <v>32</v>
      </c>
      <c r="D16" s="11" t="s">
        <v>29</v>
      </c>
      <c r="E16" s="12">
        <v>160</v>
      </c>
      <c r="F16" s="13">
        <v>950</v>
      </c>
      <c r="G16" s="13">
        <v>1400</v>
      </c>
      <c r="H16" s="13">
        <f>IF(E16="","",ROUND(E16*F16,2))</f>
        <v>0</v>
      </c>
      <c r="I16" s="13">
        <f>IF(E16="","",ROUND(E16*G16,2))</f>
        <v>0</v>
      </c>
      <c r="J16" s="13">
        <f>IF(E16="","",ROUND(H16+I16,2))</f>
        <v>0</v>
      </c>
    </row>
    <row r="17" spans="2:10">
      <c r="B17" s="10" t="s">
        <v>31</v>
      </c>
      <c r="C17" s="10" t="s">
        <v>33</v>
      </c>
      <c r="D17" s="11" t="s">
        <v>29</v>
      </c>
      <c r="E17" s="12">
        <v>160</v>
      </c>
      <c r="F17" s="13">
        <v>550</v>
      </c>
      <c r="G17" s="13">
        <v>890</v>
      </c>
      <c r="H17" s="13">
        <f>IF(E17="","",ROUND(E17*F17,2))</f>
        <v>0</v>
      </c>
      <c r="I17" s="13">
        <f>IF(E17="","",ROUND(E17*G17,2))</f>
        <v>0</v>
      </c>
      <c r="J17" s="13">
        <f>IF(E17="","",ROUND(H17+I17,2))</f>
        <v>0</v>
      </c>
    </row>
    <row r="18" spans="2:10">
      <c r="B18" s="10" t="s">
        <v>34</v>
      </c>
      <c r="C18" s="10" t="s">
        <v>35</v>
      </c>
      <c r="D18" s="11" t="s">
        <v>36</v>
      </c>
      <c r="E18" s="12">
        <v>68</v>
      </c>
      <c r="F18" s="13">
        <v>1200</v>
      </c>
      <c r="G18" s="13">
        <v>850</v>
      </c>
      <c r="H18" s="13">
        <f>IF(E18="","",ROUND(E18*F18,2))</f>
        <v>0</v>
      </c>
      <c r="I18" s="13">
        <f>IF(E18="","",ROUND(E18*G18,2))</f>
        <v>0</v>
      </c>
      <c r="J18" s="13">
        <f>IF(E18="","",ROUND(H18+I18,2))</f>
        <v>0</v>
      </c>
    </row>
    <row r="19" spans="2:10">
      <c r="B19" s="10" t="s">
        <v>34</v>
      </c>
      <c r="C19" s="10" t="s">
        <v>37</v>
      </c>
      <c r="D19" s="11" t="s">
        <v>36</v>
      </c>
      <c r="E19" s="12">
        <v>14</v>
      </c>
      <c r="F19" s="13">
        <v>3200</v>
      </c>
      <c r="G19" s="13">
        <v>2400</v>
      </c>
      <c r="H19" s="13">
        <f>IF(E19="","",ROUND(E19*F19,2))</f>
        <v>0</v>
      </c>
      <c r="I19" s="13">
        <f>IF(E19="","",ROUND(E19*G19,2))</f>
        <v>0</v>
      </c>
      <c r="J19" s="13">
        <f>IF(E19="","",ROUND(H19+I19,2))</f>
        <v>0</v>
      </c>
    </row>
    <row r="20" spans="2:10">
      <c r="B20" s="10" t="s">
        <v>38</v>
      </c>
      <c r="C20" s="10" t="s">
        <v>39</v>
      </c>
      <c r="D20" s="11" t="s">
        <v>29</v>
      </c>
      <c r="E20" s="12">
        <v>320</v>
      </c>
      <c r="F20" s="13">
        <v>780</v>
      </c>
      <c r="G20" s="13">
        <v>640</v>
      </c>
      <c r="H20" s="13">
        <f>IF(E20="","",ROUND(E20*F20,2))</f>
        <v>0</v>
      </c>
      <c r="I20" s="13">
        <f>IF(E20="","",ROUND(E20*G20,2))</f>
        <v>0</v>
      </c>
      <c r="J20" s="13">
        <f>IF(E20="","",ROUND(H20+I20,2))</f>
        <v>0</v>
      </c>
    </row>
    <row r="21" spans="2:10">
      <c r="B21" s="10"/>
      <c r="C21" s="10"/>
      <c r="D21" s="11"/>
      <c r="E21" s="12"/>
      <c r="F21" s="13"/>
      <c r="G21" s="13"/>
      <c r="H21" s="13">
        <f>IF(E21="","",ROUND(E21*F21,2))</f>
        <v>0</v>
      </c>
      <c r="I21" s="13">
        <f>IF(E21="","",ROUND(E21*G21,2))</f>
        <v>0</v>
      </c>
      <c r="J21" s="13">
        <f>IF(E21="","",ROUND(H21+I21,2))</f>
        <v>0</v>
      </c>
    </row>
    <row r="22" spans="2:10">
      <c r="B22" s="10"/>
      <c r="C22" s="10"/>
      <c r="D22" s="11"/>
      <c r="E22" s="12"/>
      <c r="F22" s="13"/>
      <c r="G22" s="13"/>
      <c r="H22" s="13">
        <f>IF(E22="","",ROUND(E22*F22,2))</f>
        <v>0</v>
      </c>
      <c r="I22" s="13">
        <f>IF(E22="","",ROUND(E22*G22,2))</f>
        <v>0</v>
      </c>
      <c r="J22" s="13">
        <f>IF(E22="","",ROUND(H22+I22,2))</f>
        <v>0</v>
      </c>
    </row>
    <row r="23" spans="2:10">
      <c r="B23" s="10"/>
      <c r="C23" s="10"/>
      <c r="D23" s="11"/>
      <c r="E23" s="12"/>
      <c r="F23" s="13"/>
      <c r="G23" s="13"/>
      <c r="H23" s="13">
        <f>IF(E23="","",ROUND(E23*F23,2))</f>
        <v>0</v>
      </c>
      <c r="I23" s="13">
        <f>IF(E23="","",ROUND(E23*G23,2))</f>
        <v>0</v>
      </c>
      <c r="J23" s="13">
        <f>IF(E23="","",ROUND(H23+I23,2))</f>
        <v>0</v>
      </c>
    </row>
    <row r="24" spans="2:10">
      <c r="B24" s="10"/>
      <c r="C24" s="10"/>
      <c r="D24" s="11"/>
      <c r="E24" s="12"/>
      <c r="F24" s="13"/>
      <c r="G24" s="13"/>
      <c r="H24" s="13">
        <f>IF(E24="","",ROUND(E24*F24,2))</f>
        <v>0</v>
      </c>
      <c r="I24" s="13">
        <f>IF(E24="","",ROUND(E24*G24,2))</f>
        <v>0</v>
      </c>
      <c r="J24" s="13">
        <f>IF(E24="","",ROUND(H24+I24,2))</f>
        <v>0</v>
      </c>
    </row>
    <row r="25" spans="2:10">
      <c r="B25" s="10"/>
      <c r="C25" s="10"/>
      <c r="D25" s="11"/>
      <c r="E25" s="12"/>
      <c r="F25" s="13"/>
      <c r="G25" s="13"/>
      <c r="H25" s="13">
        <f>IF(E25="","",ROUND(E25*F25,2))</f>
        <v>0</v>
      </c>
      <c r="I25" s="13">
        <f>IF(E25="","",ROUND(E25*G25,2))</f>
        <v>0</v>
      </c>
      <c r="J25" s="13">
        <f>IF(E25="","",ROUND(H25+I25,2))</f>
        <v>0</v>
      </c>
    </row>
    <row r="26" spans="2:10">
      <c r="B26" s="10"/>
      <c r="C26" s="10"/>
      <c r="D26" s="11"/>
      <c r="E26" s="12"/>
      <c r="F26" s="13"/>
      <c r="G26" s="13"/>
      <c r="H26" s="13">
        <f>IF(E26="","",ROUND(E26*F26,2))</f>
        <v>0</v>
      </c>
      <c r="I26" s="13">
        <f>IF(E26="","",ROUND(E26*G26,2))</f>
        <v>0</v>
      </c>
      <c r="J26" s="13">
        <f>IF(E26="","",ROUND(H26+I26,2))</f>
        <v>0</v>
      </c>
    </row>
    <row r="27" spans="2:10">
      <c r="B27" s="10"/>
      <c r="C27" s="10"/>
      <c r="D27" s="11"/>
      <c r="E27" s="12"/>
      <c r="F27" s="13"/>
      <c r="G27" s="13"/>
      <c r="H27" s="13">
        <f>IF(E27="","",ROUND(E27*F27,2))</f>
        <v>0</v>
      </c>
      <c r="I27" s="13">
        <f>IF(E27="","",ROUND(E27*G27,2))</f>
        <v>0</v>
      </c>
      <c r="J27" s="13">
        <f>IF(E27="","",ROUND(H27+I27,2))</f>
        <v>0</v>
      </c>
    </row>
    <row r="28" spans="2:10">
      <c r="B28" s="10"/>
      <c r="C28" s="10"/>
      <c r="D28" s="11"/>
      <c r="E28" s="12"/>
      <c r="F28" s="13"/>
      <c r="G28" s="13"/>
      <c r="H28" s="13">
        <f>IF(E28="","",ROUND(E28*F28,2))</f>
        <v>0</v>
      </c>
      <c r="I28" s="13">
        <f>IF(E28="","",ROUND(E28*G28,2))</f>
        <v>0</v>
      </c>
      <c r="J28" s="13">
        <f>IF(E28="","",ROUND(H28+I28,2))</f>
        <v>0</v>
      </c>
    </row>
    <row r="29" spans="2:10">
      <c r="B29" s="10"/>
      <c r="C29" s="10"/>
      <c r="D29" s="11"/>
      <c r="E29" s="12"/>
      <c r="F29" s="13"/>
      <c r="G29" s="13"/>
      <c r="H29" s="13">
        <f>IF(E29="","",ROUND(E29*F29,2))</f>
        <v>0</v>
      </c>
      <c r="I29" s="13">
        <f>IF(E29="","",ROUND(E29*G29,2))</f>
        <v>0</v>
      </c>
      <c r="J29" s="13">
        <f>IF(E29="","",ROUND(H29+I29,2))</f>
        <v>0</v>
      </c>
    </row>
    <row r="30" spans="2:10">
      <c r="B30" s="10"/>
      <c r="C30" s="10"/>
      <c r="D30" s="11"/>
      <c r="E30" s="12"/>
      <c r="F30" s="13"/>
      <c r="G30" s="13"/>
      <c r="H30" s="13">
        <f>IF(E30="","",ROUND(E30*F30,2))</f>
        <v>0</v>
      </c>
      <c r="I30" s="13">
        <f>IF(E30="","",ROUND(E30*G30,2))</f>
        <v>0</v>
      </c>
      <c r="J30" s="13">
        <f>IF(E30="","",ROUND(H30+I30,2))</f>
        <v>0</v>
      </c>
    </row>
    <row r="31" spans="2:10">
      <c r="B31" s="10"/>
      <c r="C31" s="10"/>
      <c r="D31" s="11"/>
      <c r="E31" s="12"/>
      <c r="F31" s="13"/>
      <c r="G31" s="13"/>
      <c r="H31" s="13">
        <f>IF(E31="","",ROUND(E31*F31,2))</f>
        <v>0</v>
      </c>
      <c r="I31" s="13">
        <f>IF(E31="","",ROUND(E31*G31,2))</f>
        <v>0</v>
      </c>
      <c r="J31" s="13">
        <f>IF(E31="","",ROUND(H31+I31,2))</f>
        <v>0</v>
      </c>
    </row>
    <row r="32" spans="2:10">
      <c r="B32" s="10"/>
      <c r="C32" s="10"/>
      <c r="D32" s="11"/>
      <c r="E32" s="12"/>
      <c r="F32" s="13"/>
      <c r="G32" s="13"/>
      <c r="H32" s="13">
        <f>IF(E32="","",ROUND(E32*F32,2))</f>
        <v>0</v>
      </c>
      <c r="I32" s="13">
        <f>IF(E32="","",ROUND(E32*G32,2))</f>
        <v>0</v>
      </c>
      <c r="J32" s="13">
        <f>IF(E32="","",ROUND(H32+I32,2))</f>
        <v>0</v>
      </c>
    </row>
    <row r="33" spans="2:10">
      <c r="B33" s="10"/>
      <c r="C33" s="10"/>
      <c r="D33" s="11"/>
      <c r="E33" s="12"/>
      <c r="F33" s="13"/>
      <c r="G33" s="13"/>
      <c r="H33" s="13">
        <f>IF(E33="","",ROUND(E33*F33,2))</f>
        <v>0</v>
      </c>
      <c r="I33" s="13">
        <f>IF(E33="","",ROUND(E33*G33,2))</f>
        <v>0</v>
      </c>
      <c r="J33" s="13">
        <f>IF(E33="","",ROUND(H33+I33,2))</f>
        <v>0</v>
      </c>
    </row>
    <row r="34" spans="2:10">
      <c r="B34" s="10"/>
      <c r="C34" s="10"/>
      <c r="D34" s="11"/>
      <c r="E34" s="12"/>
      <c r="F34" s="13"/>
      <c r="G34" s="13"/>
      <c r="H34" s="13">
        <f>IF(E34="","",ROUND(E34*F34,2))</f>
        <v>0</v>
      </c>
      <c r="I34" s="13">
        <f>IF(E34="","",ROUND(E34*G34,2))</f>
        <v>0</v>
      </c>
      <c r="J34" s="13">
        <f>IF(E34="","",ROUND(H34+I34,2))</f>
        <v>0</v>
      </c>
    </row>
    <row r="35" spans="2:10">
      <c r="B35" s="10"/>
      <c r="C35" s="10"/>
      <c r="D35" s="11"/>
      <c r="E35" s="12"/>
      <c r="F35" s="13"/>
      <c r="G35" s="13"/>
      <c r="H35" s="13">
        <f>IF(E35="","",ROUND(E35*F35,2))</f>
        <v>0</v>
      </c>
      <c r="I35" s="13">
        <f>IF(E35="","",ROUND(E35*G35,2))</f>
        <v>0</v>
      </c>
      <c r="J35" s="13">
        <f>IF(E35="","",ROUND(H35+I35,2))</f>
        <v>0</v>
      </c>
    </row>
    <row r="36" spans="2:10">
      <c r="B36" s="10"/>
      <c r="C36" s="10"/>
      <c r="D36" s="11"/>
      <c r="E36" s="12"/>
      <c r="F36" s="13"/>
      <c r="G36" s="13"/>
      <c r="H36" s="13">
        <f>IF(E36="","",ROUND(E36*F36,2))</f>
        <v>0</v>
      </c>
      <c r="I36" s="13">
        <f>IF(E36="","",ROUND(E36*G36,2))</f>
        <v>0</v>
      </c>
      <c r="J36" s="13">
        <f>IF(E36="","",ROUND(H36+I36,2))</f>
        <v>0</v>
      </c>
    </row>
    <row r="37" spans="2:10">
      <c r="B37" s="10"/>
      <c r="C37" s="10"/>
      <c r="D37" s="11"/>
      <c r="E37" s="12"/>
      <c r="F37" s="13"/>
      <c r="G37" s="13"/>
      <c r="H37" s="13">
        <f>IF(E37="","",ROUND(E37*F37,2))</f>
        <v>0</v>
      </c>
      <c r="I37" s="13">
        <f>IF(E37="","",ROUND(E37*G37,2))</f>
        <v>0</v>
      </c>
      <c r="J37" s="13">
        <f>IF(E37="","",ROUND(H37+I37,2))</f>
        <v>0</v>
      </c>
    </row>
    <row r="38" spans="2:10">
      <c r="B38" s="10"/>
      <c r="C38" s="10"/>
      <c r="D38" s="11"/>
      <c r="E38" s="12"/>
      <c r="F38" s="13"/>
      <c r="G38" s="13"/>
      <c r="H38" s="13">
        <f>IF(E38="","",ROUND(E38*F38,2))</f>
        <v>0</v>
      </c>
      <c r="I38" s="13">
        <f>IF(E38="","",ROUND(E38*G38,2))</f>
        <v>0</v>
      </c>
      <c r="J38" s="13">
        <f>IF(E38="","",ROUND(H38+I38,2))</f>
        <v>0</v>
      </c>
    </row>
    <row r="39" spans="2:10">
      <c r="B39" s="10"/>
      <c r="C39" s="10"/>
      <c r="D39" s="11"/>
      <c r="E39" s="12"/>
      <c r="F39" s="13"/>
      <c r="G39" s="13"/>
      <c r="H39" s="13">
        <f>IF(E39="","",ROUND(E39*F39,2))</f>
        <v>0</v>
      </c>
      <c r="I39" s="13">
        <f>IF(E39="","",ROUND(E39*G39,2))</f>
        <v>0</v>
      </c>
      <c r="J39" s="13">
        <f>IF(E39="","",ROUND(H39+I39,2))</f>
        <v>0</v>
      </c>
    </row>
    <row r="40" spans="2:10">
      <c r="B40" s="10"/>
      <c r="C40" s="10"/>
      <c r="D40" s="11"/>
      <c r="E40" s="12"/>
      <c r="F40" s="13"/>
      <c r="G40" s="13"/>
      <c r="H40" s="13">
        <f>IF(E40="","",ROUND(E40*F40,2))</f>
        <v>0</v>
      </c>
      <c r="I40" s="13">
        <f>IF(E40="","",ROUND(E40*G40,2))</f>
        <v>0</v>
      </c>
      <c r="J40" s="13">
        <f>IF(E40="","",ROUND(H40+I40,2))</f>
        <v>0</v>
      </c>
    </row>
    <row r="41" spans="2:10">
      <c r="F41" s="14" t="s">
        <v>40</v>
      </c>
      <c r="H41" s="13">
        <f>ROUND(SUM(H11:H40),2)</f>
        <v>0</v>
      </c>
    </row>
    <row r="42" spans="2:10">
      <c r="F42" s="14" t="s">
        <v>41</v>
      </c>
      <c r="I42" s="13">
        <f>ROUND(SUM(I11:I40),2)</f>
        <v>0</v>
      </c>
    </row>
    <row r="43" spans="2:10">
      <c r="F43" s="14" t="s">
        <v>42</v>
      </c>
      <c r="J43" s="13">
        <f>ROUND($H$41+$I$42,2)</f>
        <v>0</v>
      </c>
    </row>
    <row r="44" spans="2:10">
      <c r="F44" s="14" t="s">
        <v>43</v>
      </c>
      <c r="J44" s="15">
        <f>ROUND($J$43*(1+$C$7/100),2)</f>
        <v>0</v>
      </c>
    </row>
    <row r="46" spans="2:10">
      <c r="B46" s="8" t="s">
        <v>44</v>
      </c>
    </row>
    <row r="47" spans="2:10">
      <c r="B47" s="4" t="s">
        <v>21</v>
      </c>
      <c r="C47" s="13">
        <f>ROUND(SUMIF($B$11:$B$40,"Фундамент",$J$11:$J$40),2)</f>
        <v>0</v>
      </c>
    </row>
    <row r="48" spans="2:10">
      <c r="B48" s="4" t="s">
        <v>27</v>
      </c>
      <c r="C48" s="13">
        <f>ROUND(SUMIF($B$11:$B$40,"Коробка",$J$11:$J$40),2)</f>
        <v>0</v>
      </c>
    </row>
    <row r="49" spans="2:12">
      <c r="B49" s="4" t="s">
        <v>31</v>
      </c>
      <c r="C49" s="13">
        <f>ROUND(SUMIF($B$11:$B$40,"Кровля",$J$11:$J$40),2)</f>
        <v>0</v>
      </c>
    </row>
    <row r="50" spans="2:12">
      <c r="B50" s="4" t="s">
        <v>34</v>
      </c>
      <c r="C50" s="13">
        <f>ROUND(SUMIF($B$11:$B$40,"Инженерные сети",$J$11:$J$40),2)</f>
        <v>0</v>
      </c>
    </row>
    <row r="51" spans="2:12">
      <c r="B51" s="4" t="s">
        <v>38</v>
      </c>
      <c r="C51" s="13">
        <f>ROUND(SUMIF($B$11:$B$40,"Отделка",$J$11:$J$40),2)</f>
        <v>0</v>
      </c>
    </row>
    <row r="52" spans="2:12">
      <c r="B52" s="4" t="s">
        <v>45</v>
      </c>
      <c r="C52" s="16">
        <f>IF($J$43=0,"",ROUND($I$42/$J$43*100,1))</f>
        <v>0</v>
      </c>
    </row>
    <row r="57" spans="2:12">
      <c r="L57" s="17" t="s">
        <v>46</v>
      </c>
    </row>
    <row r="63" spans="2:12">
      <c r="L63" s="17" t="s">
        <v>47</v>
      </c>
    </row>
    <row r="69" spans="12:12">
      <c r="L69" s="17" t="s">
        <v>48</v>
      </c>
    </row>
    <row r="75" spans="12:12">
      <c r="L75" s="17" t="s">
        <v>49</v>
      </c>
    </row>
    <row r="81" spans="12:12">
      <c r="L81" s="17" t="s">
        <v>50</v>
      </c>
    </row>
  </sheetData>
  <sheetProtection sheet="1" objects="1" scenarios="1" formatColumns="0" formatRows="0" sort="0" autoFilter="0"/>
  <mergeCells count="2">
    <mergeCell ref="C4:J4"/>
    <mergeCell ref="C5:J5"/>
  </mergeCell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Смета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Смета на строительство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Стройка</cp:category>
</cp:coreProperties>
</file>