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тпускные" sheetId="1" r:id="rId1"/>
  </sheets>
  <calcPr calcId="124519" fullCalcOnLoad="1"/>
</workbook>
</file>

<file path=xl/sharedStrings.xml><?xml version="1.0" encoding="utf-8"?>
<sst xmlns="http://schemas.openxmlformats.org/spreadsheetml/2006/main" count="34" uniqueCount="32">
  <si>
    <t>ТАБЛА · Отпускные: расчёт по ПП № 540 · версия 1.0 от 10.08.2026</t>
  </si>
  <si>
    <t>Жёлтые ячейки — ваши. Средний дневной заработок считается сам.</t>
  </si>
  <si>
    <t>Разборы Excel:</t>
  </si>
  <si>
    <t>Telegram</t>
  </si>
  <si>
    <t>MAX</t>
  </si>
  <si>
    <t>Дней отпуска</t>
  </si>
  <si>
    <t>Среднемесячное число дней</t>
  </si>
  <si>
    <t>Средний дневной заработок</t>
  </si>
  <si>
    <t>Отпускные до НДФЛ</t>
  </si>
  <si>
    <t>Месяц расчётного периода</t>
  </si>
  <si>
    <t>Начислено, ₽</t>
  </si>
  <si>
    <t>Дней в месяце</t>
  </si>
  <si>
    <t>Отработано дней</t>
  </si>
  <si>
    <t>Расчётных дней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</si>
  <si>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</si>
  <si>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</si>
  <si>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</si>
  <si>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</si>
  <si>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</si>
  <si>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</si>
  <si>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</si>
  <si>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</si>
  <si>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</si>
  <si>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Июнь 2026</t>
  </si>
  <si>
    <t>Июль 2026</t>
  </si>
  <si>
    <t>Август 2026</t>
  </si>
  <si>
    <t>ИТОГО за расчётный период</t>
  </si>
  <si>
    <t>Примерно на руки (минус 13 %)</t>
  </si>
  <si>
    <t>Расчётный период — 12 календарных месяцев перед месяцем отпуска, пункт 4 ПП РФ от 24.04.2025 № 540. Постановление № 922 от 24.12.2007 утратило силу 01.09.2025 — если калькулятор ссылается на него, он устарел.</t>
  </si>
  <si>
    <t>Полный месяц даёт 29,3 расчётных дня. Неполный — 29,3 ÷ календарных дней месяца × отработанные календарные дни, пункт 10. В примере июль отработан на 20 дней из 31.</t>
  </si>
  <si>
    <t>Из расчётного периода исключаются больничные, отпуска, командировки со средним заработком, простой — пункт 5. Такие дни в графе «отработано» не считаются, а начисленные за них суммы в графу «начислено» не попадают.</t>
  </si>
  <si>
    <t>Гарантия «средний месячный заработок не ниже МРОТ» в файле не реализована: точная формулировка нормы не выписана. Если ваш средний месячный заработок выходит ниже минимума, проверьте расчёт у бухгалтера.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</si>
</sst>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#,##0.##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0"/>
      <color rgb="FF0E5A3C"/>
      <name val="Calibri"/>
      <family val="2"/>
      <scheme val="minor"/>
    </font>
    <font>
      <b/>
      <sz val="12"/>
      <color rgb="FF0E5A3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5" fillId="2" borderId="1" xfId="0" applyFont="1" applyFill="1" applyBorder="1" applyAlignment="1" applyProtection="1">
      <alignment horizontal="left" vertical="center"/>
      <protection locked="0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165" fontId="5" fillId="0" borderId="3" xfId="0" applyNumberFormat="1" applyFont="1" applyBorder="1" applyAlignment="1">
      <alignment horizontal="center" vertical="center"/>
    </xf>
    <xf numFmtId="164" fontId="8" fillId="4" borderId="3" xfId="0" applyNumberFormat="1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center" vertical="center"/>
    </xf>
    <xf numFmtId="164" fontId="5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showGridLines="0" tabSelected="1" workbookViewId="0"/>
  </sheetViews>
  <sheetFormatPr defaultRowHeight="15"/>
  <cols>
    <col min="1" max="1" width="3.7109375" customWidth="1"/>
    <col min="2" max="2" width="20.7109375" customWidth="1"/>
    <col min="3" max="4" width="16.7109375" customWidth="1"/>
    <col min="5" max="5" width="18.7109375" customWidth="1"/>
    <col min="6" max="6" width="16.7109375" customWidth="1"/>
    <col min="7" max="7" width="3.7109375" customWidth="1"/>
    <col min="8" max="8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>
        <v>14</v>
      </c>
      <c r="E4" s="6" t="s">
        <v>7</v>
      </c>
    </row>
    <row r="5" spans="2:16">
      <c r="B5" s="4" t="s">
        <v>6</v>
      </c>
      <c r="C5" s="5">
        <v>29.3</v>
      </c>
      <c r="E5" s="6" t="s">
        <v>8</v>
      </c>
    </row>
    <row r="8" spans="2:16" ht="30" customHeight="1">
      <c r="B8" s="7" t="s">
        <v>9</v>
      </c>
      <c r="C8" s="7" t="s">
        <v>10</v>
      </c>
      <c r="D8" s="7" t="s">
        <v>11</v>
      </c>
      <c r="E8" s="7" t="s">
        <v>12</v>
      </c>
      <c r="F8" s="7" t="s">
        <v>13</v>
      </c>
      <c r="H8" s="8" t="s">
        <v>28</v>
      </c>
    </row>
    <row r="9" spans="2:16">
      <c r="B9" s="9" t="s">
        <v>14</v>
      </c>
      <c r="C9" s="10">
        <v>75000</v>
      </c>
      <c r="D9" s="5">
        <v>30</v>
      </c>
      <c r="E9" s="5">
        <v>30</v>
      </c>
      <c r="F9" s="11">
        <f>IF($B9="","",IF($E9&gt;=$D9,$C$5,ROUND($C$5/$D9*$E9,4)))</f>
        <v>0</v>
      </c>
    </row>
    <row r="10" spans="2:16">
      <c r="B10" s="9" t="s">
        <v>15</v>
      </c>
      <c r="C10" s="10">
        <v>75000</v>
      </c>
      <c r="D10" s="5">
        <v>31</v>
      </c>
      <c r="E10" s="5">
        <v>31</v>
      </c>
      <c r="F10" s="11">
        <f>IF($B10="","",IF($E10&gt;=$D10,$C$5,ROUND($C$5/$D10*$E10,4)))</f>
        <v>0</v>
      </c>
    </row>
    <row r="11" spans="2:16">
      <c r="B11" s="9" t="s">
        <v>16</v>
      </c>
      <c r="C11" s="10">
        <v>75000</v>
      </c>
      <c r="D11" s="5">
        <v>30</v>
      </c>
      <c r="E11" s="5">
        <v>30</v>
      </c>
      <c r="F11" s="11">
        <f>IF($B11="","",IF($E11&gt;=$D11,$C$5,ROUND($C$5/$D11*$E11,4)))</f>
        <v>0</v>
      </c>
    </row>
    <row r="12" spans="2:16">
      <c r="B12" s="9" t="s">
        <v>17</v>
      </c>
      <c r="C12" s="10">
        <v>75000</v>
      </c>
      <c r="D12" s="5">
        <v>31</v>
      </c>
      <c r="E12" s="5">
        <v>31</v>
      </c>
      <c r="F12" s="11">
        <f>IF($B12="","",IF($E12&gt;=$D12,$C$5,ROUND($C$5/$D12*$E12,4)))</f>
        <v>0</v>
      </c>
    </row>
    <row r="13" spans="2:16">
      <c r="B13" s="9" t="s">
        <v>18</v>
      </c>
      <c r="C13" s="10">
        <v>75000</v>
      </c>
      <c r="D13" s="5">
        <v>31</v>
      </c>
      <c r="E13" s="5">
        <v>31</v>
      </c>
      <c r="F13" s="11">
        <f>IF($B13="","",IF($E13&gt;=$D13,$C$5,ROUND($C$5/$D13*$E13,4)))</f>
        <v>0</v>
      </c>
      <c r="H13" s="8" t="s">
        <v>29</v>
      </c>
    </row>
    <row r="14" spans="2:16">
      <c r="B14" s="9" t="s">
        <v>19</v>
      </c>
      <c r="C14" s="10">
        <v>75000</v>
      </c>
      <c r="D14" s="5">
        <v>28</v>
      </c>
      <c r="E14" s="5">
        <v>28</v>
      </c>
      <c r="F14" s="11">
        <f>IF($B14="","",IF($E14&gt;=$D14,$C$5,ROUND($C$5/$D14*$E14,4)))</f>
        <v>0</v>
      </c>
    </row>
    <row r="15" spans="2:16">
      <c r="B15" s="9" t="s">
        <v>20</v>
      </c>
      <c r="C15" s="10">
        <v>75000</v>
      </c>
      <c r="D15" s="5">
        <v>31</v>
      </c>
      <c r="E15" s="5">
        <v>31</v>
      </c>
      <c r="F15" s="11">
        <f>IF($B15="","",IF($E15&gt;=$D15,$C$5,ROUND($C$5/$D15*$E15,4)))</f>
        <v>0</v>
      </c>
    </row>
    <row r="16" spans="2:16">
      <c r="B16" s="9" t="s">
        <v>21</v>
      </c>
      <c r="C16" s="10">
        <v>75000</v>
      </c>
      <c r="D16" s="5">
        <v>30</v>
      </c>
      <c r="E16" s="5">
        <v>30</v>
      </c>
      <c r="F16" s="11">
        <f>IF($B16="","",IF($E16&gt;=$D16,$C$5,ROUND($C$5/$D16*$E16,4)))</f>
        <v>0</v>
      </c>
    </row>
    <row r="17" spans="2:8">
      <c r="B17" s="9" t="s">
        <v>22</v>
      </c>
      <c r="C17" s="10">
        <v>75000</v>
      </c>
      <c r="D17" s="5">
        <v>31</v>
      </c>
      <c r="E17" s="5">
        <v>31</v>
      </c>
      <c r="F17" s="11">
        <f>IF($B17="","",IF($E17&gt;=$D17,$C$5,ROUND($C$5/$D17*$E17,4)))</f>
        <v>0</v>
      </c>
    </row>
    <row r="18" spans="2:8">
      <c r="B18" s="9" t="s">
        <v>23</v>
      </c>
      <c r="C18" s="10">
        <v>75000</v>
      </c>
      <c r="D18" s="5">
        <v>30</v>
      </c>
      <c r="E18" s="5">
        <v>30</v>
      </c>
      <c r="F18" s="11">
        <f>IF($B18="","",IF($E18&gt;=$D18,$C$5,ROUND($C$5/$D18*$E18,4)))</f>
        <v>0</v>
      </c>
      <c r="H18" s="8" t="s">
        <v>30</v>
      </c>
    </row>
    <row r="19" spans="2:8">
      <c r="B19" s="9" t="s">
        <v>24</v>
      </c>
      <c r="C19" s="10">
        <v>48387.1</v>
      </c>
      <c r="D19" s="5">
        <v>31</v>
      </c>
      <c r="E19" s="5">
        <v>20</v>
      </c>
      <c r="F19" s="11">
        <f>IF($B19="","",IF($E19&gt;=$D19,$C$5,ROUND($C$5/$D19*$E19,4)))</f>
        <v>0</v>
      </c>
    </row>
    <row r="20" spans="2:8">
      <c r="B20" s="9" t="s">
        <v>25</v>
      </c>
      <c r="C20" s="10">
        <v>75000</v>
      </c>
      <c r="D20" s="5">
        <v>31</v>
      </c>
      <c r="E20" s="5">
        <v>31</v>
      </c>
      <c r="F20" s="11">
        <f>IF($B20="","",IF($E20&gt;=$D20,$C$5,ROUND($C$5/$D20*$E20,4)))</f>
        <v>0</v>
      </c>
    </row>
    <row r="22" spans="2:8">
      <c r="B22" s="4" t="s">
        <v>26</v>
      </c>
      <c r="C22" s="12">
        <f>SUM(C9:C20)</f>
        <v>0</v>
      </c>
      <c r="F22" s="13">
        <f>ROUND(SUM(F9:F20),2)</f>
        <v>0</v>
      </c>
    </row>
    <row r="23" spans="2:8">
      <c r="B23" s="4" t="s">
        <v>7</v>
      </c>
      <c r="F23" s="13">
        <f>IF(F22=0,0,ROUND(C22/F22,2))</f>
        <v>0</v>
      </c>
      <c r="H23" s="8" t="s">
        <v>31</v>
      </c>
    </row>
    <row r="24" spans="2:8">
      <c r="B24" s="4" t="s">
        <v>8</v>
      </c>
      <c r="F24" s="12">
        <f>ROUND(F23*C4,2)</f>
        <v>0</v>
      </c>
    </row>
    <row r="25" spans="2:8">
      <c r="B25" s="4" t="s">
        <v>27</v>
      </c>
      <c r="F25" s="14">
        <f>ROUND(F24*0.87,2)</f>
        <v>0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Отпускные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Отпускные по ПП № 540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Кадры</cp:category>
</cp:coreProperties>
</file>