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Шпаргалка" sheetId="1" r:id="rId1"/>
  </sheets>
  <calcPr calcId="124519" fullCalcOnLoad="1"/>
</workbook>
</file>

<file path=xl/sharedStrings.xml><?xml version="1.0" encoding="utf-8"?>
<sst xmlns="http://schemas.openxmlformats.org/spreadsheetml/2006/main" count="87" uniqueCount="71">
  <si>
    <t>ТАБЛА · Формулы Excel: шпаргалка · версия 1.0 от 10.08.2026</t>
  </si>
  <si>
    <t>Заполняйте только жёлтые ячейки.</t>
  </si>
  <si>
    <t>Разборы Excel:</t>
  </si>
  <si>
    <t>Telegram</t>
  </si>
  <si>
    <t>MAX</t>
  </si>
  <si>
    <t>ДАННЫЕ ДЛЯ ПРИМЕРОВ</t>
  </si>
  <si>
    <t>Дата</t>
  </si>
  <si>
    <t>Менеджер</t>
  </si>
  <si>
    <t>Товар</t>
  </si>
  <si>
    <t>Количество</t>
  </si>
  <si>
    <t>Цена</t>
  </si>
  <si>
    <t>Сумма</t>
  </si>
  <si>
    <t>Иванов</t>
  </si>
  <si>
    <t>Стол Loft</t>
  </si>
  <si>
    <t>Петрова</t>
  </si>
  <si>
    <t>Кресло Ergo</t>
  </si>
  <si>
    <t>Полка Nord</t>
  </si>
  <si>
    <t>Сидоров</t>
  </si>
  <si>
    <t>Лампа Lumo</t>
  </si>
  <si>
    <t>ЧТО ИЩЕМ</t>
  </si>
  <si>
    <t>Товар:</t>
  </si>
  <si>
    <t>СПРАВОЧНИК ЦЕН</t>
  </si>
  <si>
    <t>Наценка, %</t>
  </si>
  <si>
    <t>ПРИМЕРЫ</t>
  </si>
  <si>
    <t>Что делает</t>
  </si>
  <si>
    <t>Формула</t>
  </si>
  <si>
    <t>Результат</t>
  </si>
  <si>
    <t>СУММ — сложить столбец</t>
  </si>
  <si>
    <t>=СУММ($K$6:$K$13)</t>
  </si>
  <si>
    <t>Складывает всё, что в диапазоне. Текст и пустые ячейки пропускает молча</t>
  </si>
  <si>
    <t>СУММЕСЛИМН — сумма по условию</t>
  </si>
  <si>
    <t>=СУММЕСЛИМН($K$6:$K$13;$G$6:$G$13;"Иванов")</t>
  </si>
  <si>
    <t>Сначала что складываем, потом пары «где искать — что искать». Условий может быть до 127</t>
  </si>
  <si>
    <t>СУММЕСЛИМН — два условия сразу</t>
  </si>
  <si>
    <t>=СУММЕСЛИМН($K$6:$K$13;$G$6:$G$13;"Петрова";$H$6:$H$13;"Стол Loft")</t>
  </si>
  <si>
    <t>Второе условие просто дописывается парой. Складываются строки, которые подходят под оба</t>
  </si>
  <si>
    <t>СЧЁТЕСЛИМН — сколько строк подходит</t>
  </si>
  <si>
    <t>=СЧЁТЕСЛИМН($H$6:$H$13;"Стол Loft")</t>
  </si>
  <si>
    <t>То же самое, но считает не сумму, а количество строк</t>
  </si>
  <si>
    <t>ЕСЛИ — развилка по условию</t>
  </si>
  <si>
    <t>=ЕСЛИ($K$6&gt;50000;"крупная";"обычная")</t>
  </si>
  <si>
    <t>Условие, что вернуть если верно, что вернуть если нет. Вместо текста может стоять другая формула</t>
  </si>
  <si>
    <t>ЕСЛИОШИБКА — подменить ошибку</t>
  </si>
  <si>
    <t>=ЕСЛИОШИБКА(ВПР("Шкаф Kvadrat";$M$9:$N$12;2;ЛОЖЬ);"нет в справочнике")</t>
  </si>
  <si>
    <t>«Шкафа Kvadrat» в справочнике нет — вместо #Н/Д выводится понятный текст</t>
  </si>
  <si>
    <t>ВПР — подтянуть цену по названию</t>
  </si>
  <si>
    <t>=ВПР($N$5;$M$9:$N$12;2;ЛОЖЬ)</t>
  </si>
  <si>
    <t>Ищет то, что в жёлтой ячейке N5, в первом столбце справочника и отдаёт цену. ЛОЖЬ — точное совпадение</t>
  </si>
  <si>
    <t>ИНДЕКС и ПОИСКПОЗ — поиск влево</t>
  </si>
  <si>
    <t>=ИНДЕКС($M$9:$M$12;ПОИСКПОЗ(6200;$N$9:$N$12;0))</t>
  </si>
  <si>
    <t>ПОИСКПОЗ находит строку по цене, ИНДЕКС отдаёт название. ВПР так не умеет: он смотрит только вправо</t>
  </si>
  <si>
    <t>ОКРУГЛ — до копеек</t>
  </si>
  <si>
    <t>=ОКРУГЛ($K$6*22/122;2)</t>
  </si>
  <si>
    <t>НДС 22 % внутри суммы. Второй аргумент — сколько знаков оставить; 0 округлит до рубля</t>
  </si>
  <si>
    <t>Знак $ — закрепить ячейку</t>
  </si>
  <si>
    <t>=$J$6*(1+$N$14/100)</t>
  </si>
  <si>
    <t>Наценка лежит в N14. Со знаками $ ссылка не сползёт, когда формулу протянут вниз. Ставится клавишей F4</t>
  </si>
  <si>
    <t>ДАТА — разница между датами</t>
  </si>
  <si>
    <t>=ДАТА(2026;12;31)-$F$13</t>
  </si>
  <si>
    <t>Даты в Excel — обычные числа, поэтому их просто вычитают. Результат — дни</t>
  </si>
  <si>
    <t>СЕГОДНЯ — текущая дата</t>
  </si>
  <si>
    <t>=СЕГОДНЯ()</t>
  </si>
  <si>
    <t>Без аргументов, скобки пустые. Меняется каждый день при открытии файла</t>
  </si>
  <si>
    <t>Амперсанд &amp; — склеить текст</t>
  </si>
  <si>
    <t>=$H$6&amp;" — "&amp;$G$6</t>
  </si>
  <si>
    <t>То же делает СЦЕПИТЬ, но &amp; короче. Разделитель пишется в кавычках</t>
  </si>
  <si>
    <t>ТЕКСТ — число в текст нужного вида</t>
  </si>
  <si>
    <t>=ТЕКСТ($F$6;"ДД.ММ.ГГГГ")&amp;", "&amp;$H$6</t>
  </si>
  <si>
    <t>Без ТЕКСТ дата при склейке превратится в число 46239. ТЕКСТ задаёт, как её показать</t>
  </si>
  <si>
    <t>Столбец «Формула» — текст: её видно целиком и можно скопировать. Рядом, в столбце «Результат», та же формула работает. Меняйте жёлтые ячейки N5 и N14 — примеры пересчитаются.</t>
  </si>
  <si>
    <t>Все формулы файла работают в Excel 2016 и новее и в Google Таблицах. ПРОСМОТРX, УНИК, ФИЛЬТР, СОРТ, ЛЕТ и динамических массивов здесь нет: в Excel 2016 их не существует, файл с ними открылся бы с ошибкой #ИМЯ?.</t>
  </si>
</sst>
</file>

<file path=xl/styles.xml><?xml version="1.0" encoding="utf-8"?>
<styleSheet xmlns="http://schemas.openxmlformats.org/spreadsheetml/2006/main">
  <numFmts count="3">
    <numFmt numFmtId="164" formatCode="dd.mm.yyyy"/>
    <numFmt numFmtId="165" formatCode="#,##0.##"/>
    <numFmt numFmtId="166" formatCode="#,##0.00"/>
  </numFmts>
  <fonts count="12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E5A3C"/>
      <name val="Calibri"/>
      <family val="2"/>
      <scheme val="minor"/>
    </font>
    <font>
      <sz val="8"/>
      <color rgb="FF7A8079"/>
      <name val="Calibri"/>
      <family val="2"/>
      <scheme val="minor"/>
    </font>
    <font>
      <b/>
      <sz val="12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3" borderId="2" xfId="0" applyFont="1" applyFill="1" applyBorder="1" applyAlignment="1" applyProtection="1">
      <alignment horizontal="left" vertical="center"/>
      <protection locked="0"/>
    </xf>
    <xf numFmtId="16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165" fontId="7" fillId="0" borderId="3" xfId="0" applyNumberFormat="1" applyFont="1" applyBorder="1" applyAlignment="1">
      <alignment horizontal="center" vertical="center"/>
    </xf>
    <xf numFmtId="166" fontId="7" fillId="0" borderId="3" xfId="0" applyNumberFormat="1" applyFont="1" applyBorder="1" applyAlignment="1">
      <alignment horizontal="right" vertical="center"/>
    </xf>
    <xf numFmtId="0" fontId="7" fillId="3" borderId="2" xfId="0" applyFont="1" applyFill="1" applyBorder="1" applyAlignment="1" applyProtection="1">
      <alignment horizontal="center" vertical="center"/>
      <protection locked="0"/>
    </xf>
    <xf numFmtId="166" fontId="8" fillId="4" borderId="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showGridLines="0" tabSelected="1" workbookViewId="0"/>
  </sheetViews>
  <sheetFormatPr defaultRowHeight="15"/>
  <cols>
    <col min="1" max="1" width="3.7109375" customWidth="1"/>
    <col min="2" max="2" width="34.7109375" customWidth="1"/>
    <col min="3" max="3" width="52.7109375" customWidth="1"/>
    <col min="4" max="4" width="18.7109375" customWidth="1"/>
    <col min="5" max="5" width="2.7109375" customWidth="1"/>
    <col min="6" max="7" width="12.7109375" customWidth="1"/>
    <col min="8" max="8" width="14.7109375" customWidth="1"/>
    <col min="9" max="10" width="11.7109375" customWidth="1"/>
    <col min="11" max="11" width="13.7109375" customWidth="1"/>
    <col min="12" max="12" width="2.7109375" customWidth="1"/>
    <col min="13" max="13" width="15.7109375" customWidth="1"/>
    <col min="14" max="14" width="11.7109375" customWidth="1"/>
    <col min="15" max="15" width="2.7109375" customWidth="1"/>
    <col min="16" max="16" width="58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F4" s="4" t="s">
        <v>5</v>
      </c>
      <c r="M4" s="4" t="s">
        <v>19</v>
      </c>
    </row>
    <row r="5" spans="2:16" ht="24" customHeight="1"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M5" s="6" t="s">
        <v>20</v>
      </c>
      <c r="N5" s="7" t="s">
        <v>16</v>
      </c>
    </row>
    <row r="6" spans="2:16">
      <c r="F6" s="8">
        <v>46239</v>
      </c>
      <c r="G6" s="9" t="s">
        <v>12</v>
      </c>
      <c r="H6" s="9" t="s">
        <v>13</v>
      </c>
      <c r="I6" s="10">
        <v>3</v>
      </c>
      <c r="J6" s="11">
        <v>24900</v>
      </c>
      <c r="K6" s="11">
        <f>I6*J6</f>
        <v>0</v>
      </c>
    </row>
    <row r="7" spans="2:16">
      <c r="F7" s="8">
        <v>46240</v>
      </c>
      <c r="G7" s="9" t="s">
        <v>14</v>
      </c>
      <c r="H7" s="9" t="s">
        <v>15</v>
      </c>
      <c r="I7" s="10">
        <v>5</v>
      </c>
      <c r="J7" s="11">
        <v>18400</v>
      </c>
      <c r="K7" s="11">
        <f>I7*J7</f>
        <v>0</v>
      </c>
      <c r="M7" s="4" t="s">
        <v>21</v>
      </c>
    </row>
    <row r="8" spans="2:16" ht="24" customHeight="1">
      <c r="F8" s="8">
        <v>46241</v>
      </c>
      <c r="G8" s="9" t="s">
        <v>12</v>
      </c>
      <c r="H8" s="9" t="s">
        <v>16</v>
      </c>
      <c r="I8" s="10">
        <v>12</v>
      </c>
      <c r="J8" s="11">
        <v>6200</v>
      </c>
      <c r="K8" s="11">
        <f>I8*J8</f>
        <v>0</v>
      </c>
      <c r="M8" s="5" t="s">
        <v>8</v>
      </c>
      <c r="N8" s="5" t="s">
        <v>10</v>
      </c>
    </row>
    <row r="9" spans="2:16">
      <c r="F9" s="8">
        <v>46244</v>
      </c>
      <c r="G9" s="9" t="s">
        <v>17</v>
      </c>
      <c r="H9" s="9" t="s">
        <v>13</v>
      </c>
      <c r="I9" s="10">
        <v>2</v>
      </c>
      <c r="J9" s="11">
        <v>24900</v>
      </c>
      <c r="K9" s="11">
        <f>I9*J9</f>
        <v>0</v>
      </c>
      <c r="M9" s="9" t="s">
        <v>13</v>
      </c>
      <c r="N9" s="11">
        <v>24900</v>
      </c>
    </row>
    <row r="10" spans="2:16">
      <c r="F10" s="8">
        <v>46245</v>
      </c>
      <c r="G10" s="9" t="s">
        <v>14</v>
      </c>
      <c r="H10" s="9" t="s">
        <v>18</v>
      </c>
      <c r="I10" s="10">
        <v>20</v>
      </c>
      <c r="J10" s="11">
        <v>2450</v>
      </c>
      <c r="K10" s="11">
        <f>I10*J10</f>
        <v>0</v>
      </c>
      <c r="M10" s="9" t="s">
        <v>15</v>
      </c>
      <c r="N10" s="11">
        <v>18400</v>
      </c>
    </row>
    <row r="11" spans="2:16">
      <c r="F11" s="8">
        <v>46246</v>
      </c>
      <c r="G11" s="9" t="s">
        <v>12</v>
      </c>
      <c r="H11" s="9" t="s">
        <v>15</v>
      </c>
      <c r="I11" s="10">
        <v>4</v>
      </c>
      <c r="J11" s="11">
        <v>18400</v>
      </c>
      <c r="K11" s="11">
        <f>I11*J11</f>
        <v>0</v>
      </c>
      <c r="M11" s="9" t="s">
        <v>16</v>
      </c>
      <c r="N11" s="11">
        <v>6200</v>
      </c>
    </row>
    <row r="12" spans="2:16">
      <c r="F12" s="8">
        <v>46247</v>
      </c>
      <c r="G12" s="9" t="s">
        <v>17</v>
      </c>
      <c r="H12" s="9" t="s">
        <v>16</v>
      </c>
      <c r="I12" s="10">
        <v>7</v>
      </c>
      <c r="J12" s="11">
        <v>6200</v>
      </c>
      <c r="K12" s="11">
        <f>I12*J12</f>
        <v>0</v>
      </c>
      <c r="M12" s="9" t="s">
        <v>18</v>
      </c>
      <c r="N12" s="11">
        <v>2450</v>
      </c>
    </row>
    <row r="13" spans="2:16">
      <c r="F13" s="8">
        <v>46248</v>
      </c>
      <c r="G13" s="9" t="s">
        <v>14</v>
      </c>
      <c r="H13" s="9" t="s">
        <v>13</v>
      </c>
      <c r="I13" s="10">
        <v>1</v>
      </c>
      <c r="J13" s="11">
        <v>24900</v>
      </c>
      <c r="K13" s="11">
        <f>I13*J13</f>
        <v>0</v>
      </c>
    </row>
    <row r="14" spans="2:16">
      <c r="M14" s="6" t="s">
        <v>22</v>
      </c>
      <c r="N14" s="12">
        <v>15</v>
      </c>
    </row>
    <row r="16" spans="2:16">
      <c r="B16" s="4" t="s">
        <v>23</v>
      </c>
    </row>
    <row r="17" spans="2:16" ht="24" customHeight="1">
      <c r="B17" s="5" t="s">
        <v>24</v>
      </c>
      <c r="C17" s="5" t="s">
        <v>25</v>
      </c>
      <c r="D17" s="5" t="s">
        <v>26</v>
      </c>
    </row>
    <row r="18" spans="2:16" ht="26" customHeight="1">
      <c r="B18" s="9" t="s">
        <v>27</v>
      </c>
      <c r="C18" s="9" t="s">
        <v>28</v>
      </c>
      <c r="D18" s="13">
        <f>SUM($K$6:$K$13)</f>
        <v>0</v>
      </c>
      <c r="P18" s="14" t="s">
        <v>29</v>
      </c>
    </row>
    <row r="19" spans="2:16" ht="26" customHeight="1">
      <c r="B19" s="9" t="s">
        <v>30</v>
      </c>
      <c r="C19" s="9" t="s">
        <v>31</v>
      </c>
      <c r="D19" s="13">
        <f>SUMIFS($K$6:$K$13,$G$6:$G$13,"Иванов")</f>
        <v>0</v>
      </c>
      <c r="P19" s="14" t="s">
        <v>32</v>
      </c>
    </row>
    <row r="20" spans="2:16" ht="26" customHeight="1">
      <c r="B20" s="9" t="s">
        <v>33</v>
      </c>
      <c r="C20" s="9" t="s">
        <v>34</v>
      </c>
      <c r="D20" s="13">
        <f>SUMIFS($K$6:$K$13,$G$6:$G$13,"Петрова",$H$6:$H$13,"Стол Loft")</f>
        <v>0</v>
      </c>
      <c r="P20" s="14" t="s">
        <v>35</v>
      </c>
    </row>
    <row r="21" spans="2:16" ht="26" customHeight="1">
      <c r="B21" s="9" t="s">
        <v>36</v>
      </c>
      <c r="C21" s="9" t="s">
        <v>37</v>
      </c>
      <c r="D21" s="15">
        <f>COUNTIFS($H$6:$H$13,"Стол Loft")</f>
        <v>0</v>
      </c>
      <c r="P21" s="14" t="s">
        <v>38</v>
      </c>
    </row>
    <row r="22" spans="2:16" ht="26" customHeight="1">
      <c r="B22" s="9" t="s">
        <v>39</v>
      </c>
      <c r="C22" s="9" t="s">
        <v>40</v>
      </c>
      <c r="D22" s="15">
        <f>IF($K$6&gt;50000,"крупная","обычная")</f>
        <v>0</v>
      </c>
      <c r="P22" s="14" t="s">
        <v>41</v>
      </c>
    </row>
    <row r="23" spans="2:16" ht="26" customHeight="1">
      <c r="B23" s="9" t="s">
        <v>42</v>
      </c>
      <c r="C23" s="9" t="s">
        <v>43</v>
      </c>
      <c r="D23" s="15">
        <f>IFERROR(VLOOKUP("Шкаф Kvadrat",$M$9:$N$12,2,FALSE),"нет в справочнике")</f>
        <v>0</v>
      </c>
      <c r="P23" s="14" t="s">
        <v>44</v>
      </c>
    </row>
    <row r="24" spans="2:16" ht="26" customHeight="1">
      <c r="B24" s="9" t="s">
        <v>45</v>
      </c>
      <c r="C24" s="9" t="s">
        <v>46</v>
      </c>
      <c r="D24" s="13">
        <f>VLOOKUP($N$5,$M$9:$N$12,2,FALSE)</f>
        <v>0</v>
      </c>
      <c r="P24" s="14" t="s">
        <v>47</v>
      </c>
    </row>
    <row r="25" spans="2:16" ht="26" customHeight="1">
      <c r="B25" s="9" t="s">
        <v>48</v>
      </c>
      <c r="C25" s="9" t="s">
        <v>49</v>
      </c>
      <c r="D25" s="15">
        <f>INDEX($M$9:$M$12,MATCH(6200,$N$9:$N$12,0))</f>
        <v>0</v>
      </c>
      <c r="P25" s="14" t="s">
        <v>50</v>
      </c>
    </row>
    <row r="26" spans="2:16" ht="26" customHeight="1">
      <c r="B26" s="9" t="s">
        <v>51</v>
      </c>
      <c r="C26" s="9" t="s">
        <v>52</v>
      </c>
      <c r="D26" s="13">
        <f>ROUND($K$6*22/122,2)</f>
        <v>0</v>
      </c>
      <c r="P26" s="14" t="s">
        <v>53</v>
      </c>
    </row>
    <row r="27" spans="2:16" ht="26" customHeight="1">
      <c r="B27" s="9" t="s">
        <v>54</v>
      </c>
      <c r="C27" s="9" t="s">
        <v>55</v>
      </c>
      <c r="D27" s="13">
        <f>$J$6*(1+$N$14/100)</f>
        <v>0</v>
      </c>
      <c r="P27" s="14" t="s">
        <v>56</v>
      </c>
    </row>
    <row r="28" spans="2:16" ht="26" customHeight="1">
      <c r="B28" s="9" t="s">
        <v>57</v>
      </c>
      <c r="C28" s="9" t="s">
        <v>58</v>
      </c>
      <c r="D28" s="15">
        <f>DATE(2026,12,31)-$F$13</f>
        <v>0</v>
      </c>
      <c r="P28" s="14" t="s">
        <v>59</v>
      </c>
    </row>
    <row r="29" spans="2:16" ht="26" customHeight="1">
      <c r="B29" s="9" t="s">
        <v>60</v>
      </c>
      <c r="C29" s="9" t="s">
        <v>61</v>
      </c>
      <c r="D29" s="8">
        <f>TODAY()</f>
        <v>0</v>
      </c>
      <c r="P29" s="14" t="s">
        <v>62</v>
      </c>
    </row>
    <row r="30" spans="2:16" ht="26" customHeight="1">
      <c r="B30" s="9" t="s">
        <v>63</v>
      </c>
      <c r="C30" s="9" t="s">
        <v>64</v>
      </c>
      <c r="D30" s="15">
        <f>$H$6&amp;" — "&amp;$G$6</f>
        <v>0</v>
      </c>
      <c r="P30" s="14" t="s">
        <v>65</v>
      </c>
    </row>
    <row r="31" spans="2:16" ht="26" customHeight="1">
      <c r="B31" s="9" t="s">
        <v>66</v>
      </c>
      <c r="C31" s="9" t="s">
        <v>67</v>
      </c>
      <c r="D31" s="15">
        <f>TEXT($F$6,"DD.MM.YYYY")&amp;", "&amp;$H$6</f>
        <v>0</v>
      </c>
      <c r="P31" s="14" t="s">
        <v>68</v>
      </c>
    </row>
    <row r="33" spans="2:4">
      <c r="B33" s="16" t="s">
        <v>69</v>
      </c>
    </row>
    <row r="35" spans="2:4">
      <c r="B35" s="14" t="s">
        <v>70</v>
      </c>
      <c r="C35" s="14"/>
      <c r="D35" s="14"/>
    </row>
    <row r="36" spans="2:4">
      <c r="B36" s="14"/>
      <c r="C36" s="14"/>
      <c r="D36" s="14"/>
    </row>
  </sheetData>
  <sheetProtection sheet="1" objects="1" scenarios="1" formatColumns="0" formatRows="0" sort="0" autoFilter="0"/>
  <mergeCells count="1">
    <mergeCell ref="B35:D36"/>
  </mergeCells>
  <dataValidations count="1">
    <dataValidation type="list" allowBlank="1" showInputMessage="1" showErrorMessage="1" sqref="N5">
      <formula1>"Стол Loft,Кресло Ergo,Полка Nord,Лампа Lumo"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Шпаргалка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Формулы Excel: шпаргалка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Функции</cp:category>
</cp:coreProperties>
</file>